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Lis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0F5C50"/>
      <sz val="20"/>
    </font>
    <font>
      <name val="Calibri"/>
      <color rgb="0052665E"/>
      <sz val="12"/>
    </font>
    <font>
      <name val="Calibri"/>
      <color rgb="00182B27"/>
      <sz val="11"/>
    </font>
    <font>
      <name val="Calibri"/>
      <b val="1"/>
      <color rgb="000F5C50"/>
      <sz val="13"/>
    </font>
    <font>
      <name val="Calibri"/>
      <color rgb="00865822"/>
      <sz val="11"/>
    </font>
    <font>
      <name val="Calibri"/>
      <color rgb="0052665E"/>
      <sz val="9"/>
    </font>
    <font>
      <b val="1"/>
      <color rgb="000F5C50"/>
      <sz val="16"/>
    </font>
    <font>
      <b val="1"/>
      <color rgb="00182B27"/>
    </font>
    <font>
      <name val="Calibri"/>
      <b val="1"/>
      <color rgb="00FFFFFF"/>
      <sz val="10"/>
    </font>
    <font>
      <color rgb="0052665E"/>
      <sz val="9"/>
    </font>
  </fonts>
  <fills count="6">
    <fill>
      <patternFill/>
    </fill>
    <fill>
      <patternFill patternType="gray125"/>
    </fill>
    <fill>
      <patternFill patternType="solid">
        <fgColor rgb="00FBF3E3"/>
      </patternFill>
    </fill>
    <fill>
      <patternFill patternType="solid">
        <fgColor rgb="00FFFFFF"/>
      </patternFill>
    </fill>
    <fill>
      <patternFill patternType="solid">
        <fgColor rgb="000F5C50"/>
      </patternFill>
    </fill>
    <fill>
      <patternFill patternType="solid">
        <fgColor rgb="00F2F5EF"/>
      </patternFill>
    </fill>
  </fills>
  <borders count="2">
    <border>
      <left/>
      <right/>
      <top/>
      <bottom/>
      <diagonal/>
    </border>
    <border>
      <left style="thin">
        <color rgb="00D5DDD3"/>
      </left>
      <right style="thin">
        <color rgb="00D5DDD3"/>
      </right>
      <top style="thin">
        <color rgb="00D5DDD3"/>
      </top>
      <bottom style="thin">
        <color rgb="00D5DDD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3" borderId="1" pivotButton="0" quotePrefix="0" xfId="0"/>
    <xf numFmtId="0" fontId="9" fillId="4" borderId="0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1">
    <dxf>
      <fill>
        <patternFill patternType="solid">
          <fgColor rgb="00DDF1DD"/>
          <bgColor rgb="00DDF1DD"/>
        </patternFill>
      </fill>
    </dxf>
    <dxf>
      <fill>
        <patternFill patternType="solid">
          <fgColor rgb="00FFF1C2"/>
          <bgColor rgb="00FFF1C2"/>
        </patternFill>
      </fill>
    </dxf>
    <dxf>
      <fill>
        <patternFill patternType="solid">
          <fgColor rgb="00F8D0CC"/>
          <bgColor rgb="00F8D0CC"/>
        </patternFill>
      </fill>
    </dxf>
    <dxf>
      <fill>
        <patternFill patternType="solid">
          <fgColor rgb="00E1E8F5"/>
          <bgColor rgb="00E1E8F5"/>
        </patternFill>
      </fill>
    </dxf>
    <dxf>
      <fill>
        <patternFill patternType="solid">
          <fgColor rgb="00E4F1F5"/>
          <bgColor rgb="00E4F1F5"/>
        </patternFill>
      </fill>
    </dxf>
    <dxf>
      <fill>
        <patternFill patternType="solid">
          <fgColor rgb="00EAD9F2"/>
          <bgColor rgb="00EAD9F2"/>
        </patternFill>
      </fill>
    </dxf>
    <dxf>
      <fill>
        <patternFill patternType="solid">
          <fgColor rgb="00ECECEC"/>
          <bgColor rgb="00ECECEC"/>
        </patternFill>
      </fill>
    </dxf>
    <dxf>
      <fill>
        <patternFill patternType="solid">
          <fgColor rgb="00D6EEE8"/>
          <bgColor rgb="00D6EEE8"/>
        </patternFill>
      </fill>
    </dxf>
    <dxf>
      <fill>
        <patternFill patternType="solid">
          <fgColor rgb="00E5E5E5"/>
          <bgColor rgb="00E5E5E5"/>
        </patternFill>
      </fill>
    </dxf>
    <dxf>
      <fill>
        <patternFill patternType="solid">
          <fgColor rgb="00BBBBBB"/>
          <bgColor rgb="00BBBBBB"/>
        </patternFill>
      </fill>
    </dxf>
    <dxf>
      <font>
        <b val="1"/>
        <color rgb="009C2A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Lista de asistencia mensual de personal · ChecaDía</t>
        </is>
      </c>
    </row>
    <row r="3" ht="30" customHeight="1">
      <c r="B3" s="2" t="inlineStr">
        <is>
          <t>Plantilla gratuita para marcar con una clave quién asistió, faltó o llegó tarde cada día del mes. Versión de octubre de 2026.</t>
        </is>
      </c>
    </row>
    <row r="4">
      <c r="B4" s="3" t="inlineStr"/>
    </row>
    <row r="5">
      <c r="B5" s="4" t="inlineStr">
        <is>
          <t>Cómo usarla</t>
        </is>
      </c>
    </row>
    <row r="6" ht="30" customHeight="1">
      <c r="B6" s="3" t="inlineStr">
        <is>
          <t>1. En la hoja «Lista» escribe el mes (1 a 12), el año y el nombre de tu negocio. Los 31 días se ajustan solos al mes: los días que no existen quedan en gris.</t>
        </is>
      </c>
    </row>
    <row r="7" ht="30" customHeight="1">
      <c r="B7" s="3" t="inlineStr">
        <is>
          <t>2. Escribe el nombre de cada persona (hasta 30) y, cada día, elige una clave en la lista desplegable de la celda.</t>
        </is>
      </c>
    </row>
    <row r="8" ht="30" customHeight="1">
      <c r="B8" s="3" t="inlineStr">
        <is>
          <t>3. Los totales de la derecha cuentan solos asistencias, faltas, retardos, vacaciones, incapacidades y permisos.</t>
        </is>
      </c>
    </row>
    <row r="9">
      <c r="B9" s="3" t="inlineStr">
        <is>
          <t>0. Las claves de las tres primeras personas son de ejemplo (octubre de 2026): bórralas antes de empezar.</t>
        </is>
      </c>
    </row>
    <row r="10" ht="30" customHeight="1">
      <c r="B10" s="3" t="inlineStr">
        <is>
          <t>4. La columna «Aviso» se enciende cuando una persona suma más de 3 faltas en el mes: es una señal para revisar el caso, no una decisión.</t>
        </is>
      </c>
    </row>
    <row r="11">
      <c r="B11" s="3" t="inlineStr"/>
    </row>
    <row r="12">
      <c r="B12" s="4" t="inlineStr">
        <is>
          <t>Claves</t>
        </is>
      </c>
    </row>
    <row r="13" ht="45" customHeight="1">
      <c r="B13" s="3" t="inlineStr">
        <is>
          <t>A = asistió · R = retardo (llegó tarde) · F = falta sin justificar · J = falta justificada o con permiso · V = vacaciones · I = incapacidad · D = descanso o día no laborable · S = suplencia o cobertura (asistió fuera de su turno)</t>
        </is>
      </c>
    </row>
    <row r="14">
      <c r="B14" s="3" t="inlineStr"/>
    </row>
    <row r="15">
      <c r="B15" s="4" t="inlineStr">
        <is>
          <t>Lo que dice la ley (Ley Federal del Trabajo)</t>
        </is>
      </c>
    </row>
    <row r="16" ht="30" customHeight="1">
      <c r="B16" s="3" t="inlineStr">
        <is>
          <t>• Art. 804, fr. III: el patrón debe conservar los controles de asistencia que se lleven en el centro de trabajo y exhibirlos en juicio.</t>
        </is>
      </c>
    </row>
    <row r="17" ht="45" customHeight="1">
      <c r="B17" s="3" t="inlineStr">
        <is>
          <t>• Art. 47, fr. X: tener más de tres faltas de asistencia en un periodo de treinta días, sin permiso del patrón o sin causa justificada, es causa de rescisión sin responsabilidad para el patrón. El periodo es de 30 días corridos, no el mes calendario: esta hoja solo sirve de aviso.</t>
        </is>
      </c>
    </row>
    <row r="18" ht="45" customHeight="1">
      <c r="B18" s="3" t="inlineStr">
        <is>
          <t>• La ley no define cuántos minutos son un retardo ni su consecuencia. Eso se acuerda en el contrato o en el reglamento interior (art. 423, fr. I y X), y el trabajador tiene derecho a ser oído antes de una sanción.</t>
        </is>
      </c>
    </row>
    <row r="19" ht="45" customHeight="1">
      <c r="B19" s="3" t="inlineStr">
        <is>
          <t>• Art. 132, fr. XXXIV (reforma DOF 01-05-2026): la ley obliga a registrar de manera electrónica el inicio y el fin de la jornada. Esta lista marca asistencia por día, no horas de entrada y salida; para el registro de jornada usa el formato de horas o un sistema de checado.</t>
        </is>
      </c>
    </row>
    <row r="20">
      <c r="B20" s="3" t="inlineStr"/>
    </row>
    <row r="21">
      <c r="B21" s="4" t="inlineStr">
        <is>
          <t>Un límite honesto</t>
        </is>
      </c>
    </row>
    <row r="22" ht="45" customHeight="1">
      <c r="B22" s="5" t="inlineStr">
        <is>
          <t>Una lista en hoja de cálculo se puede modificar sin dejar rastro. Sirve para ordenarte, pero no sustituye un registro con historial. ChecaDía guarda quién checó, a qué hora y cada corrección: gratis hasta 3 plazas. https://checadia.com/registro</t>
        </is>
      </c>
    </row>
    <row r="23">
      <c r="B23" s="3" t="inlineStr"/>
    </row>
    <row r="24" ht="30" customHeight="1">
      <c r="B24" s="6" t="inlineStr">
        <is>
          <t>Plantilla de ayuda práctica, no es asesoría legal. Fuente: LFT (https://www.diputados.gob.mx/LeyesBiblio/pdf/LFT.pdf). Plantilla de ChecaDía · https://checadia.com/recursos/lista-de-asistencia-de-personal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N3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24" customWidth="1" min="40" max="40"/>
  </cols>
  <sheetData>
    <row r="1">
      <c r="A1" s="7" t="inlineStr">
        <is>
          <t>Lista de asistencia mensual</t>
        </is>
      </c>
    </row>
    <row r="2">
      <c r="A2" s="8" t="inlineStr">
        <is>
          <t>Negocio:</t>
        </is>
      </c>
      <c r="B2" s="9" t="inlineStr">
        <is>
          <t>Mi negocio</t>
        </is>
      </c>
      <c r="D2" s="8" t="inlineStr">
        <is>
          <t>Mes (1-12):</t>
        </is>
      </c>
      <c r="F2" s="9" t="n">
        <v>10</v>
      </c>
      <c r="H2" s="8" t="inlineStr">
        <is>
          <t>Año:</t>
        </is>
      </c>
      <c r="I2" s="9" t="n">
        <v>2026</v>
      </c>
    </row>
    <row r="4" ht="22" customHeight="1">
      <c r="A4" s="10" t="inlineStr">
        <is>
          <t>Persona</t>
        </is>
      </c>
      <c r="B4" s="10">
        <f>IF(MONTH(DATE($I$2,$F$2,1))=$F$2,1,"")</f>
        <v/>
      </c>
      <c r="C4" s="10">
        <f>IF(MONTH(DATE($I$2,$F$2,2))=$F$2,2,"")</f>
        <v/>
      </c>
      <c r="D4" s="10">
        <f>IF(MONTH(DATE($I$2,$F$2,3))=$F$2,3,"")</f>
        <v/>
      </c>
      <c r="E4" s="10">
        <f>IF(MONTH(DATE($I$2,$F$2,4))=$F$2,4,"")</f>
        <v/>
      </c>
      <c r="F4" s="10">
        <f>IF(MONTH(DATE($I$2,$F$2,5))=$F$2,5,"")</f>
        <v/>
      </c>
      <c r="G4" s="10">
        <f>IF(MONTH(DATE($I$2,$F$2,6))=$F$2,6,"")</f>
        <v/>
      </c>
      <c r="H4" s="10">
        <f>IF(MONTH(DATE($I$2,$F$2,7))=$F$2,7,"")</f>
        <v/>
      </c>
      <c r="I4" s="10">
        <f>IF(MONTH(DATE($I$2,$F$2,8))=$F$2,8,"")</f>
        <v/>
      </c>
      <c r="J4" s="10">
        <f>IF(MONTH(DATE($I$2,$F$2,9))=$F$2,9,"")</f>
        <v/>
      </c>
      <c r="K4" s="10">
        <f>IF(MONTH(DATE($I$2,$F$2,10))=$F$2,10,"")</f>
        <v/>
      </c>
      <c r="L4" s="10">
        <f>IF(MONTH(DATE($I$2,$F$2,11))=$F$2,11,"")</f>
        <v/>
      </c>
      <c r="M4" s="10">
        <f>IF(MONTH(DATE($I$2,$F$2,12))=$F$2,12,"")</f>
        <v/>
      </c>
      <c r="N4" s="10">
        <f>IF(MONTH(DATE($I$2,$F$2,13))=$F$2,13,"")</f>
        <v/>
      </c>
      <c r="O4" s="10">
        <f>IF(MONTH(DATE($I$2,$F$2,14))=$F$2,14,"")</f>
        <v/>
      </c>
      <c r="P4" s="10">
        <f>IF(MONTH(DATE($I$2,$F$2,15))=$F$2,15,"")</f>
        <v/>
      </c>
      <c r="Q4" s="10">
        <f>IF(MONTH(DATE($I$2,$F$2,16))=$F$2,16,"")</f>
        <v/>
      </c>
      <c r="R4" s="10">
        <f>IF(MONTH(DATE($I$2,$F$2,17))=$F$2,17,"")</f>
        <v/>
      </c>
      <c r="S4" s="10">
        <f>IF(MONTH(DATE($I$2,$F$2,18))=$F$2,18,"")</f>
        <v/>
      </c>
      <c r="T4" s="10">
        <f>IF(MONTH(DATE($I$2,$F$2,19))=$F$2,19,"")</f>
        <v/>
      </c>
      <c r="U4" s="10">
        <f>IF(MONTH(DATE($I$2,$F$2,20))=$F$2,20,"")</f>
        <v/>
      </c>
      <c r="V4" s="10">
        <f>IF(MONTH(DATE($I$2,$F$2,21))=$F$2,21,"")</f>
        <v/>
      </c>
      <c r="W4" s="10">
        <f>IF(MONTH(DATE($I$2,$F$2,22))=$F$2,22,"")</f>
        <v/>
      </c>
      <c r="X4" s="10">
        <f>IF(MONTH(DATE($I$2,$F$2,23))=$F$2,23,"")</f>
        <v/>
      </c>
      <c r="Y4" s="10">
        <f>IF(MONTH(DATE($I$2,$F$2,24))=$F$2,24,"")</f>
        <v/>
      </c>
      <c r="Z4" s="10">
        <f>IF(MONTH(DATE($I$2,$F$2,25))=$F$2,25,"")</f>
        <v/>
      </c>
      <c r="AA4" s="10">
        <f>IF(MONTH(DATE($I$2,$F$2,26))=$F$2,26,"")</f>
        <v/>
      </c>
      <c r="AB4" s="10">
        <f>IF(MONTH(DATE($I$2,$F$2,27))=$F$2,27,"")</f>
        <v/>
      </c>
      <c r="AC4" s="10">
        <f>IF(MONTH(DATE($I$2,$F$2,28))=$F$2,28,"")</f>
        <v/>
      </c>
      <c r="AD4" s="10">
        <f>IF(MONTH(DATE($I$2,$F$2,29))=$F$2,29,"")</f>
        <v/>
      </c>
      <c r="AE4" s="10">
        <f>IF(MONTH(DATE($I$2,$F$2,30))=$F$2,30,"")</f>
        <v/>
      </c>
      <c r="AF4" s="10">
        <f>IF(MONTH(DATE($I$2,$F$2,31))=$F$2,31,"")</f>
        <v/>
      </c>
      <c r="AG4" s="10" t="inlineStr">
        <is>
          <t>Asist.</t>
        </is>
      </c>
      <c r="AH4" s="10" t="inlineStr">
        <is>
          <t>Retardos</t>
        </is>
      </c>
      <c r="AI4" s="10" t="inlineStr">
        <is>
          <t>Faltas</t>
        </is>
      </c>
      <c r="AJ4" s="10" t="inlineStr">
        <is>
          <t>Justif.</t>
        </is>
      </c>
      <c r="AK4" s="10" t="inlineStr">
        <is>
          <t>Vac.</t>
        </is>
      </c>
      <c r="AL4" s="10" t="inlineStr">
        <is>
          <t>Incap.</t>
        </is>
      </c>
      <c r="AM4" s="10" t="inlineStr">
        <is>
          <t>Descansos</t>
        </is>
      </c>
      <c r="AN4" s="10" t="inlineStr">
        <is>
          <t>Aviso</t>
        </is>
      </c>
    </row>
    <row r="5">
      <c r="A5" s="10" t="inlineStr"/>
      <c r="B5" s="10">
        <f>IF(B4="","",CHOOSE(WEEKDAY(DATE($I$2,$F$2,1),2),"L","M","M","J","V","S","D"))</f>
        <v/>
      </c>
      <c r="C5" s="10">
        <f>IF(C4="","",CHOOSE(WEEKDAY(DATE($I$2,$F$2,2),2),"L","M","M","J","V","S","D"))</f>
        <v/>
      </c>
      <c r="D5" s="10">
        <f>IF(D4="","",CHOOSE(WEEKDAY(DATE($I$2,$F$2,3),2),"L","M","M","J","V","S","D"))</f>
        <v/>
      </c>
      <c r="E5" s="10">
        <f>IF(E4="","",CHOOSE(WEEKDAY(DATE($I$2,$F$2,4),2),"L","M","M","J","V","S","D"))</f>
        <v/>
      </c>
      <c r="F5" s="10">
        <f>IF(F4="","",CHOOSE(WEEKDAY(DATE($I$2,$F$2,5),2),"L","M","M","J","V","S","D"))</f>
        <v/>
      </c>
      <c r="G5" s="10">
        <f>IF(G4="","",CHOOSE(WEEKDAY(DATE($I$2,$F$2,6),2),"L","M","M","J","V","S","D"))</f>
        <v/>
      </c>
      <c r="H5" s="10">
        <f>IF(H4="","",CHOOSE(WEEKDAY(DATE($I$2,$F$2,7),2),"L","M","M","J","V","S","D"))</f>
        <v/>
      </c>
      <c r="I5" s="10">
        <f>IF(I4="","",CHOOSE(WEEKDAY(DATE($I$2,$F$2,8),2),"L","M","M","J","V","S","D"))</f>
        <v/>
      </c>
      <c r="J5" s="10">
        <f>IF(J4="","",CHOOSE(WEEKDAY(DATE($I$2,$F$2,9),2),"L","M","M","J","V","S","D"))</f>
        <v/>
      </c>
      <c r="K5" s="10">
        <f>IF(K4="","",CHOOSE(WEEKDAY(DATE($I$2,$F$2,10),2),"L","M","M","J","V","S","D"))</f>
        <v/>
      </c>
      <c r="L5" s="10">
        <f>IF(L4="","",CHOOSE(WEEKDAY(DATE($I$2,$F$2,11),2),"L","M","M","J","V","S","D"))</f>
        <v/>
      </c>
      <c r="M5" s="10">
        <f>IF(M4="","",CHOOSE(WEEKDAY(DATE($I$2,$F$2,12),2),"L","M","M","J","V","S","D"))</f>
        <v/>
      </c>
      <c r="N5" s="10">
        <f>IF(N4="","",CHOOSE(WEEKDAY(DATE($I$2,$F$2,13),2),"L","M","M","J","V","S","D"))</f>
        <v/>
      </c>
      <c r="O5" s="10">
        <f>IF(O4="","",CHOOSE(WEEKDAY(DATE($I$2,$F$2,14),2),"L","M","M","J","V","S","D"))</f>
        <v/>
      </c>
      <c r="P5" s="10">
        <f>IF(P4="","",CHOOSE(WEEKDAY(DATE($I$2,$F$2,15),2),"L","M","M","J","V","S","D"))</f>
        <v/>
      </c>
      <c r="Q5" s="10">
        <f>IF(Q4="","",CHOOSE(WEEKDAY(DATE($I$2,$F$2,16),2),"L","M","M","J","V","S","D"))</f>
        <v/>
      </c>
      <c r="R5" s="10">
        <f>IF(R4="","",CHOOSE(WEEKDAY(DATE($I$2,$F$2,17),2),"L","M","M","J","V","S","D"))</f>
        <v/>
      </c>
      <c r="S5" s="10">
        <f>IF(S4="","",CHOOSE(WEEKDAY(DATE($I$2,$F$2,18),2),"L","M","M","J","V","S","D"))</f>
        <v/>
      </c>
      <c r="T5" s="10">
        <f>IF(T4="","",CHOOSE(WEEKDAY(DATE($I$2,$F$2,19),2),"L","M","M","J","V","S","D"))</f>
        <v/>
      </c>
      <c r="U5" s="10">
        <f>IF(U4="","",CHOOSE(WEEKDAY(DATE($I$2,$F$2,20),2),"L","M","M","J","V","S","D"))</f>
        <v/>
      </c>
      <c r="V5" s="10">
        <f>IF(V4="","",CHOOSE(WEEKDAY(DATE($I$2,$F$2,21),2),"L","M","M","J","V","S","D"))</f>
        <v/>
      </c>
      <c r="W5" s="10">
        <f>IF(W4="","",CHOOSE(WEEKDAY(DATE($I$2,$F$2,22),2),"L","M","M","J","V","S","D"))</f>
        <v/>
      </c>
      <c r="X5" s="10">
        <f>IF(X4="","",CHOOSE(WEEKDAY(DATE($I$2,$F$2,23),2),"L","M","M","J","V","S","D"))</f>
        <v/>
      </c>
      <c r="Y5" s="10">
        <f>IF(Y4="","",CHOOSE(WEEKDAY(DATE($I$2,$F$2,24),2),"L","M","M","J","V","S","D"))</f>
        <v/>
      </c>
      <c r="Z5" s="10">
        <f>IF(Z4="","",CHOOSE(WEEKDAY(DATE($I$2,$F$2,25),2),"L","M","M","J","V","S","D"))</f>
        <v/>
      </c>
      <c r="AA5" s="10">
        <f>IF(AA4="","",CHOOSE(WEEKDAY(DATE($I$2,$F$2,26),2),"L","M","M","J","V","S","D"))</f>
        <v/>
      </c>
      <c r="AB5" s="10">
        <f>IF(AB4="","",CHOOSE(WEEKDAY(DATE($I$2,$F$2,27),2),"L","M","M","J","V","S","D"))</f>
        <v/>
      </c>
      <c r="AC5" s="10">
        <f>IF(AC4="","",CHOOSE(WEEKDAY(DATE($I$2,$F$2,28),2),"L","M","M","J","V","S","D"))</f>
        <v/>
      </c>
      <c r="AD5" s="10">
        <f>IF(AD4="","",CHOOSE(WEEKDAY(DATE($I$2,$F$2,29),2),"L","M","M","J","V","S","D"))</f>
        <v/>
      </c>
      <c r="AE5" s="10">
        <f>IF(AE4="","",CHOOSE(WEEKDAY(DATE($I$2,$F$2,30),2),"L","M","M","J","V","S","D"))</f>
        <v/>
      </c>
      <c r="AF5" s="10">
        <f>IF(AF4="","",CHOOSE(WEEKDAY(DATE($I$2,$F$2,31),2),"L","M","M","J","V","S","D"))</f>
        <v/>
      </c>
      <c r="AG5" s="10" t="n"/>
      <c r="AH5" s="10" t="n"/>
      <c r="AI5" s="10" t="n"/>
      <c r="AJ5" s="10" t="n"/>
      <c r="AK5" s="10" t="n"/>
      <c r="AL5" s="10" t="n"/>
      <c r="AM5" s="10" t="n"/>
      <c r="AN5" s="10" t="n"/>
    </row>
    <row r="6">
      <c r="A6" s="11" t="inlineStr">
        <is>
          <t>Ana López</t>
        </is>
      </c>
      <c r="B6" s="12" t="inlineStr">
        <is>
          <t>A</t>
        </is>
      </c>
      <c r="C6" s="12" t="inlineStr">
        <is>
          <t>A</t>
        </is>
      </c>
      <c r="D6" s="12" t="inlineStr">
        <is>
          <t>A</t>
        </is>
      </c>
      <c r="E6" s="12" t="inlineStr">
        <is>
          <t>A</t>
        </is>
      </c>
      <c r="F6" s="12" t="inlineStr">
        <is>
          <t>A</t>
        </is>
      </c>
      <c r="G6" s="12" t="inlineStr">
        <is>
          <t>D</t>
        </is>
      </c>
      <c r="H6" s="12" t="inlineStr">
        <is>
          <t>A</t>
        </is>
      </c>
      <c r="I6" s="12" t="inlineStr">
        <is>
          <t>A</t>
        </is>
      </c>
      <c r="J6" s="12" t="inlineStr">
        <is>
          <t>A</t>
        </is>
      </c>
      <c r="K6" s="12" t="inlineStr">
        <is>
          <t>A</t>
        </is>
      </c>
      <c r="L6" s="12" t="inlineStr">
        <is>
          <t>A</t>
        </is>
      </c>
      <c r="M6" s="12" t="inlineStr">
        <is>
          <t>A</t>
        </is>
      </c>
      <c r="N6" s="12" t="inlineStr">
        <is>
          <t>D</t>
        </is>
      </c>
      <c r="O6" s="12" t="inlineStr">
        <is>
          <t>A</t>
        </is>
      </c>
      <c r="P6" s="12" t="inlineStr">
        <is>
          <t>A</t>
        </is>
      </c>
      <c r="Q6" s="12" t="inlineStr">
        <is>
          <t>A</t>
        </is>
      </c>
      <c r="R6" s="12" t="inlineStr">
        <is>
          <t>A</t>
        </is>
      </c>
      <c r="S6" s="12" t="inlineStr">
        <is>
          <t>A</t>
        </is>
      </c>
      <c r="T6" s="12" t="inlineStr">
        <is>
          <t>A</t>
        </is>
      </c>
      <c r="U6" s="12" t="inlineStr">
        <is>
          <t>D</t>
        </is>
      </c>
      <c r="V6" s="12" t="inlineStr">
        <is>
          <t>A</t>
        </is>
      </c>
      <c r="W6" s="12" t="inlineStr">
        <is>
          <t>A</t>
        </is>
      </c>
      <c r="X6" s="12" t="inlineStr">
        <is>
          <t>A</t>
        </is>
      </c>
      <c r="Y6" s="12" t="inlineStr">
        <is>
          <t>A</t>
        </is>
      </c>
      <c r="Z6" s="12" t="inlineStr">
        <is>
          <t>A</t>
        </is>
      </c>
      <c r="AA6" s="12" t="inlineStr">
        <is>
          <t>A</t>
        </is>
      </c>
      <c r="AB6" s="12" t="inlineStr">
        <is>
          <t>D</t>
        </is>
      </c>
      <c r="AC6" s="12" t="n"/>
      <c r="AD6" s="12" t="n"/>
      <c r="AE6" s="12" t="n"/>
      <c r="AF6" s="12" t="n"/>
      <c r="AG6" s="13">
        <f>COUNTIF(B6:AF6,"A")+COUNTIF(B6:AF6,"S")</f>
        <v/>
      </c>
      <c r="AH6" s="13">
        <f>COUNTIF(B6:AF6,"R")</f>
        <v/>
      </c>
      <c r="AI6" s="13">
        <f>COUNTIF(B6:AF6,"F")</f>
        <v/>
      </c>
      <c r="AJ6" s="13">
        <f>COUNTIF(B6:AF6,"J")</f>
        <v/>
      </c>
      <c r="AK6" s="13">
        <f>COUNTIF(B6:AF6,"V")</f>
        <v/>
      </c>
      <c r="AL6" s="13">
        <f>COUNTIF(B6:AF6,"I")</f>
        <v/>
      </c>
      <c r="AM6" s="13">
        <f>COUNTIF(B6:AF6,"D")</f>
        <v/>
      </c>
      <c r="AN6" s="14">
        <f>IF(AI6&gt;3,"Revisar: más de 3 faltas","")</f>
        <v/>
      </c>
    </row>
    <row r="7">
      <c r="A7" s="11" t="inlineStr">
        <is>
          <t>Luis Pérez</t>
        </is>
      </c>
      <c r="B7" s="12" t="inlineStr">
        <is>
          <t>A</t>
        </is>
      </c>
      <c r="C7" s="12" t="inlineStr">
        <is>
          <t>A</t>
        </is>
      </c>
      <c r="D7" s="12" t="inlineStr">
        <is>
          <t>R</t>
        </is>
      </c>
      <c r="E7" s="12" t="inlineStr">
        <is>
          <t>A</t>
        </is>
      </c>
      <c r="F7" s="12" t="inlineStr">
        <is>
          <t>A</t>
        </is>
      </c>
      <c r="G7" s="12" t="inlineStr">
        <is>
          <t>D</t>
        </is>
      </c>
      <c r="H7" s="12" t="inlineStr">
        <is>
          <t>A</t>
        </is>
      </c>
      <c r="I7" s="12" t="inlineStr">
        <is>
          <t>A</t>
        </is>
      </c>
      <c r="J7" s="12" t="inlineStr">
        <is>
          <t>F</t>
        </is>
      </c>
      <c r="K7" s="12" t="inlineStr">
        <is>
          <t>A</t>
        </is>
      </c>
      <c r="L7" s="12" t="inlineStr">
        <is>
          <t>A</t>
        </is>
      </c>
      <c r="M7" s="12" t="inlineStr">
        <is>
          <t>A</t>
        </is>
      </c>
      <c r="N7" s="12" t="inlineStr">
        <is>
          <t>D</t>
        </is>
      </c>
      <c r="O7" s="12" t="inlineStr">
        <is>
          <t>A</t>
        </is>
      </c>
      <c r="P7" s="12" t="inlineStr">
        <is>
          <t>F</t>
        </is>
      </c>
      <c r="Q7" s="12" t="inlineStr">
        <is>
          <t>A</t>
        </is>
      </c>
      <c r="R7" s="12" t="inlineStr">
        <is>
          <t>A</t>
        </is>
      </c>
      <c r="S7" s="12" t="inlineStr">
        <is>
          <t>A</t>
        </is>
      </c>
      <c r="T7" s="12" t="inlineStr">
        <is>
          <t>A</t>
        </is>
      </c>
      <c r="U7" s="12" t="inlineStr">
        <is>
          <t>D</t>
        </is>
      </c>
      <c r="V7" s="12" t="inlineStr">
        <is>
          <t>A</t>
        </is>
      </c>
      <c r="W7" s="12" t="inlineStr">
        <is>
          <t>A</t>
        </is>
      </c>
      <c r="X7" s="12" t="inlineStr">
        <is>
          <t>F</t>
        </is>
      </c>
      <c r="Y7" s="12" t="inlineStr">
        <is>
          <t>F</t>
        </is>
      </c>
      <c r="Z7" s="12" t="inlineStr">
        <is>
          <t>F</t>
        </is>
      </c>
      <c r="AA7" s="12" t="inlineStr">
        <is>
          <t>A</t>
        </is>
      </c>
      <c r="AB7" s="12" t="inlineStr">
        <is>
          <t>D</t>
        </is>
      </c>
      <c r="AC7" s="12" t="n"/>
      <c r="AD7" s="12" t="n"/>
      <c r="AE7" s="12" t="n"/>
      <c r="AF7" s="12" t="n"/>
      <c r="AG7" s="13">
        <f>COUNTIF(B7:AF7,"A")+COUNTIF(B7:AF7,"S")</f>
        <v/>
      </c>
      <c r="AH7" s="13">
        <f>COUNTIF(B7:AF7,"R")</f>
        <v/>
      </c>
      <c r="AI7" s="13">
        <f>COUNTIF(B7:AF7,"F")</f>
        <v/>
      </c>
      <c r="AJ7" s="13">
        <f>COUNTIF(B7:AF7,"J")</f>
        <v/>
      </c>
      <c r="AK7" s="13">
        <f>COUNTIF(B7:AF7,"V")</f>
        <v/>
      </c>
      <c r="AL7" s="13">
        <f>COUNTIF(B7:AF7,"I")</f>
        <v/>
      </c>
      <c r="AM7" s="13">
        <f>COUNTIF(B7:AF7,"D")</f>
        <v/>
      </c>
      <c r="AN7" s="14">
        <f>IF(AI7&gt;3,"Revisar: más de 3 faltas","")</f>
        <v/>
      </c>
    </row>
    <row r="8">
      <c r="A8" s="11" t="inlineStr">
        <is>
          <t>Marta Ruiz</t>
        </is>
      </c>
      <c r="B8" s="12" t="inlineStr">
        <is>
          <t>A</t>
        </is>
      </c>
      <c r="C8" s="12" t="inlineStr">
        <is>
          <t>R</t>
        </is>
      </c>
      <c r="D8" s="12" t="inlineStr">
        <is>
          <t>A</t>
        </is>
      </c>
      <c r="E8" s="12" t="inlineStr">
        <is>
          <t>A</t>
        </is>
      </c>
      <c r="F8" s="12" t="inlineStr">
        <is>
          <t>A</t>
        </is>
      </c>
      <c r="G8" s="12" t="inlineStr">
        <is>
          <t>D</t>
        </is>
      </c>
      <c r="H8" s="12" t="inlineStr">
        <is>
          <t>D</t>
        </is>
      </c>
      <c r="I8" s="12" t="inlineStr">
        <is>
          <t>A</t>
        </is>
      </c>
      <c r="J8" s="12" t="inlineStr">
        <is>
          <t>A</t>
        </is>
      </c>
      <c r="K8" s="12" t="inlineStr">
        <is>
          <t>A</t>
        </is>
      </c>
      <c r="L8" s="12" t="inlineStr">
        <is>
          <t>A</t>
        </is>
      </c>
      <c r="M8" s="12" t="inlineStr">
        <is>
          <t>A</t>
        </is>
      </c>
      <c r="N8" s="12" t="inlineStr">
        <is>
          <t>A</t>
        </is>
      </c>
      <c r="O8" s="12" t="inlineStr">
        <is>
          <t>D</t>
        </is>
      </c>
      <c r="P8" s="12" t="inlineStr">
        <is>
          <t>J</t>
        </is>
      </c>
      <c r="Q8" s="12" t="inlineStr">
        <is>
          <t>J</t>
        </is>
      </c>
      <c r="R8" s="12" t="inlineStr">
        <is>
          <t>J</t>
        </is>
      </c>
      <c r="S8" s="12" t="inlineStr">
        <is>
          <t>A</t>
        </is>
      </c>
      <c r="T8" s="12" t="inlineStr">
        <is>
          <t>A</t>
        </is>
      </c>
      <c r="U8" s="12" t="inlineStr">
        <is>
          <t>A</t>
        </is>
      </c>
      <c r="V8" s="12" t="inlineStr">
        <is>
          <t>D</t>
        </is>
      </c>
      <c r="W8" s="12" t="inlineStr">
        <is>
          <t>A</t>
        </is>
      </c>
      <c r="X8" s="12" t="inlineStr">
        <is>
          <t>A</t>
        </is>
      </c>
      <c r="Y8" s="12" t="inlineStr">
        <is>
          <t>A</t>
        </is>
      </c>
      <c r="Z8" s="12" t="inlineStr">
        <is>
          <t>A</t>
        </is>
      </c>
      <c r="AA8" s="12" t="inlineStr">
        <is>
          <t>A</t>
        </is>
      </c>
      <c r="AB8" s="12" t="inlineStr">
        <is>
          <t>D</t>
        </is>
      </c>
      <c r="AC8" s="12" t="n"/>
      <c r="AD8" s="12" t="n"/>
      <c r="AE8" s="12" t="n"/>
      <c r="AF8" s="12" t="n"/>
      <c r="AG8" s="13">
        <f>COUNTIF(B8:AF8,"A")+COUNTIF(B8:AF8,"S")</f>
        <v/>
      </c>
      <c r="AH8" s="13">
        <f>COUNTIF(B8:AF8,"R")</f>
        <v/>
      </c>
      <c r="AI8" s="13">
        <f>COUNTIF(B8:AF8,"F")</f>
        <v/>
      </c>
      <c r="AJ8" s="13">
        <f>COUNTIF(B8:AF8,"J")</f>
        <v/>
      </c>
      <c r="AK8" s="13">
        <f>COUNTIF(B8:AF8,"V")</f>
        <v/>
      </c>
      <c r="AL8" s="13">
        <f>COUNTIF(B8:AF8,"I")</f>
        <v/>
      </c>
      <c r="AM8" s="13">
        <f>COUNTIF(B8:AF8,"D")</f>
        <v/>
      </c>
      <c r="AN8" s="14">
        <f>IF(AI8&gt;3,"Revisar: más de 3 faltas","")</f>
        <v/>
      </c>
    </row>
    <row r="9">
      <c r="A9" s="11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COUNTIF(B9:AF9,"A")+COUNTIF(B9:AF9,"S")</f>
        <v/>
      </c>
      <c r="AH9" s="13">
        <f>COUNTIF(B9:AF9,"R")</f>
        <v/>
      </c>
      <c r="AI9" s="13">
        <f>COUNTIF(B9:AF9,"F")</f>
        <v/>
      </c>
      <c r="AJ9" s="13">
        <f>COUNTIF(B9:AF9,"J")</f>
        <v/>
      </c>
      <c r="AK9" s="13">
        <f>COUNTIF(B9:AF9,"V")</f>
        <v/>
      </c>
      <c r="AL9" s="13">
        <f>COUNTIF(B9:AF9,"I")</f>
        <v/>
      </c>
      <c r="AM9" s="13">
        <f>COUNTIF(B9:AF9,"D")</f>
        <v/>
      </c>
      <c r="AN9" s="14">
        <f>IF(AI9&gt;3,"Revisar: más de 3 faltas","")</f>
        <v/>
      </c>
    </row>
    <row r="10">
      <c r="A10" s="11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COUNTIF(B10:AF10,"A")+COUNTIF(B10:AF10,"S")</f>
        <v/>
      </c>
      <c r="AH10" s="13">
        <f>COUNTIF(B10:AF10,"R")</f>
        <v/>
      </c>
      <c r="AI10" s="13">
        <f>COUNTIF(B10:AF10,"F")</f>
        <v/>
      </c>
      <c r="AJ10" s="13">
        <f>COUNTIF(B10:AF10,"J")</f>
        <v/>
      </c>
      <c r="AK10" s="13">
        <f>COUNTIF(B10:AF10,"V")</f>
        <v/>
      </c>
      <c r="AL10" s="13">
        <f>COUNTIF(B10:AF10,"I")</f>
        <v/>
      </c>
      <c r="AM10" s="13">
        <f>COUNTIF(B10:AF10,"D")</f>
        <v/>
      </c>
      <c r="AN10" s="14">
        <f>IF(AI10&gt;3,"Revisar: más de 3 faltas","")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COUNTIF(B11:AF11,"A")+COUNTIF(B11:AF11,"S")</f>
        <v/>
      </c>
      <c r="AH11" s="13">
        <f>COUNTIF(B11:AF11,"R")</f>
        <v/>
      </c>
      <c r="AI11" s="13">
        <f>COUNTIF(B11:AF11,"F")</f>
        <v/>
      </c>
      <c r="AJ11" s="13">
        <f>COUNTIF(B11:AF11,"J")</f>
        <v/>
      </c>
      <c r="AK11" s="13">
        <f>COUNTIF(B11:AF11,"V")</f>
        <v/>
      </c>
      <c r="AL11" s="13">
        <f>COUNTIF(B11:AF11,"I")</f>
        <v/>
      </c>
      <c r="AM11" s="13">
        <f>COUNTIF(B11:AF11,"D")</f>
        <v/>
      </c>
      <c r="AN11" s="14">
        <f>IF(AI11&gt;3,"Revisar: más de 3 faltas","")</f>
        <v/>
      </c>
    </row>
    <row r="12">
      <c r="A12" s="11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COUNTIF(B12:AF12,"A")+COUNTIF(B12:AF12,"S")</f>
        <v/>
      </c>
      <c r="AH12" s="13">
        <f>COUNTIF(B12:AF12,"R")</f>
        <v/>
      </c>
      <c r="AI12" s="13">
        <f>COUNTIF(B12:AF12,"F")</f>
        <v/>
      </c>
      <c r="AJ12" s="13">
        <f>COUNTIF(B12:AF12,"J")</f>
        <v/>
      </c>
      <c r="AK12" s="13">
        <f>COUNTIF(B12:AF12,"V")</f>
        <v/>
      </c>
      <c r="AL12" s="13">
        <f>COUNTIF(B12:AF12,"I")</f>
        <v/>
      </c>
      <c r="AM12" s="13">
        <f>COUNTIF(B12:AF12,"D")</f>
        <v/>
      </c>
      <c r="AN12" s="14">
        <f>IF(AI12&gt;3,"Revisar: más de 3 faltas","")</f>
        <v/>
      </c>
    </row>
    <row r="13">
      <c r="A13" s="11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COUNTIF(B13:AF13,"A")+COUNTIF(B13:AF13,"S")</f>
        <v/>
      </c>
      <c r="AH13" s="13">
        <f>COUNTIF(B13:AF13,"R")</f>
        <v/>
      </c>
      <c r="AI13" s="13">
        <f>COUNTIF(B13:AF13,"F")</f>
        <v/>
      </c>
      <c r="AJ13" s="13">
        <f>COUNTIF(B13:AF13,"J")</f>
        <v/>
      </c>
      <c r="AK13" s="13">
        <f>COUNTIF(B13:AF13,"V")</f>
        <v/>
      </c>
      <c r="AL13" s="13">
        <f>COUNTIF(B13:AF13,"I")</f>
        <v/>
      </c>
      <c r="AM13" s="13">
        <f>COUNTIF(B13:AF13,"D")</f>
        <v/>
      </c>
      <c r="AN13" s="14">
        <f>IF(AI13&gt;3,"Revisar: más de 3 faltas","")</f>
        <v/>
      </c>
    </row>
    <row r="14">
      <c r="A14" s="11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COUNTIF(B14:AF14,"A")+COUNTIF(B14:AF14,"S")</f>
        <v/>
      </c>
      <c r="AH14" s="13">
        <f>COUNTIF(B14:AF14,"R")</f>
        <v/>
      </c>
      <c r="AI14" s="13">
        <f>COUNTIF(B14:AF14,"F")</f>
        <v/>
      </c>
      <c r="AJ14" s="13">
        <f>COUNTIF(B14:AF14,"J")</f>
        <v/>
      </c>
      <c r="AK14" s="13">
        <f>COUNTIF(B14:AF14,"V")</f>
        <v/>
      </c>
      <c r="AL14" s="13">
        <f>COUNTIF(B14:AF14,"I")</f>
        <v/>
      </c>
      <c r="AM14" s="13">
        <f>COUNTIF(B14:AF14,"D")</f>
        <v/>
      </c>
      <c r="AN14" s="14">
        <f>IF(AI14&gt;3,"Revisar: más de 3 faltas","")</f>
        <v/>
      </c>
    </row>
    <row r="15">
      <c r="A15" s="11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COUNTIF(B15:AF15,"A")+COUNTIF(B15:AF15,"S")</f>
        <v/>
      </c>
      <c r="AH15" s="13">
        <f>COUNTIF(B15:AF15,"R")</f>
        <v/>
      </c>
      <c r="AI15" s="13">
        <f>COUNTIF(B15:AF15,"F")</f>
        <v/>
      </c>
      <c r="AJ15" s="13">
        <f>COUNTIF(B15:AF15,"J")</f>
        <v/>
      </c>
      <c r="AK15" s="13">
        <f>COUNTIF(B15:AF15,"V")</f>
        <v/>
      </c>
      <c r="AL15" s="13">
        <f>COUNTIF(B15:AF15,"I")</f>
        <v/>
      </c>
      <c r="AM15" s="13">
        <f>COUNTIF(B15:AF15,"D")</f>
        <v/>
      </c>
      <c r="AN15" s="14">
        <f>IF(AI15&gt;3,"Revisar: más de 3 faltas","")</f>
        <v/>
      </c>
    </row>
    <row r="16">
      <c r="A16" s="11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COUNTIF(B16:AF16,"A")+COUNTIF(B16:AF16,"S")</f>
        <v/>
      </c>
      <c r="AH16" s="13">
        <f>COUNTIF(B16:AF16,"R")</f>
        <v/>
      </c>
      <c r="AI16" s="13">
        <f>COUNTIF(B16:AF16,"F")</f>
        <v/>
      </c>
      <c r="AJ16" s="13">
        <f>COUNTIF(B16:AF16,"J")</f>
        <v/>
      </c>
      <c r="AK16" s="13">
        <f>COUNTIF(B16:AF16,"V")</f>
        <v/>
      </c>
      <c r="AL16" s="13">
        <f>COUNTIF(B16:AF16,"I")</f>
        <v/>
      </c>
      <c r="AM16" s="13">
        <f>COUNTIF(B16:AF16,"D")</f>
        <v/>
      </c>
      <c r="AN16" s="14">
        <f>IF(AI16&gt;3,"Revisar: más de 3 faltas","")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COUNTIF(B17:AF17,"A")+COUNTIF(B17:AF17,"S")</f>
        <v/>
      </c>
      <c r="AH17" s="13">
        <f>COUNTIF(B17:AF17,"R")</f>
        <v/>
      </c>
      <c r="AI17" s="13">
        <f>COUNTIF(B17:AF17,"F")</f>
        <v/>
      </c>
      <c r="AJ17" s="13">
        <f>COUNTIF(B17:AF17,"J")</f>
        <v/>
      </c>
      <c r="AK17" s="13">
        <f>COUNTIF(B17:AF17,"V")</f>
        <v/>
      </c>
      <c r="AL17" s="13">
        <f>COUNTIF(B17:AF17,"I")</f>
        <v/>
      </c>
      <c r="AM17" s="13">
        <f>COUNTIF(B17:AF17,"D")</f>
        <v/>
      </c>
      <c r="AN17" s="14">
        <f>IF(AI17&gt;3,"Revisar: más de 3 faltas","")</f>
        <v/>
      </c>
    </row>
    <row r="18">
      <c r="A18" s="11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COUNTIF(B18:AF18,"A")+COUNTIF(B18:AF18,"S")</f>
        <v/>
      </c>
      <c r="AH18" s="13">
        <f>COUNTIF(B18:AF18,"R")</f>
        <v/>
      </c>
      <c r="AI18" s="13">
        <f>COUNTIF(B18:AF18,"F")</f>
        <v/>
      </c>
      <c r="AJ18" s="13">
        <f>COUNTIF(B18:AF18,"J")</f>
        <v/>
      </c>
      <c r="AK18" s="13">
        <f>COUNTIF(B18:AF18,"V")</f>
        <v/>
      </c>
      <c r="AL18" s="13">
        <f>COUNTIF(B18:AF18,"I")</f>
        <v/>
      </c>
      <c r="AM18" s="13">
        <f>COUNTIF(B18:AF18,"D")</f>
        <v/>
      </c>
      <c r="AN18" s="14">
        <f>IF(AI18&gt;3,"Revisar: más de 3 faltas","")</f>
        <v/>
      </c>
    </row>
    <row r="19">
      <c r="A19" s="11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COUNTIF(B19:AF19,"A")+COUNTIF(B19:AF19,"S")</f>
        <v/>
      </c>
      <c r="AH19" s="13">
        <f>COUNTIF(B19:AF19,"R")</f>
        <v/>
      </c>
      <c r="AI19" s="13">
        <f>COUNTIF(B19:AF19,"F")</f>
        <v/>
      </c>
      <c r="AJ19" s="13">
        <f>COUNTIF(B19:AF19,"J")</f>
        <v/>
      </c>
      <c r="AK19" s="13">
        <f>COUNTIF(B19:AF19,"V")</f>
        <v/>
      </c>
      <c r="AL19" s="13">
        <f>COUNTIF(B19:AF19,"I")</f>
        <v/>
      </c>
      <c r="AM19" s="13">
        <f>COUNTIF(B19:AF19,"D")</f>
        <v/>
      </c>
      <c r="AN19" s="14">
        <f>IF(AI19&gt;3,"Revisar: más de 3 faltas","")</f>
        <v/>
      </c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COUNTIF(B20:AF20,"A")+COUNTIF(B20:AF20,"S")</f>
        <v/>
      </c>
      <c r="AH20" s="13">
        <f>COUNTIF(B20:AF20,"R")</f>
        <v/>
      </c>
      <c r="AI20" s="13">
        <f>COUNTIF(B20:AF20,"F")</f>
        <v/>
      </c>
      <c r="AJ20" s="13">
        <f>COUNTIF(B20:AF20,"J")</f>
        <v/>
      </c>
      <c r="AK20" s="13">
        <f>COUNTIF(B20:AF20,"V")</f>
        <v/>
      </c>
      <c r="AL20" s="13">
        <f>COUNTIF(B20:AF20,"I")</f>
        <v/>
      </c>
      <c r="AM20" s="13">
        <f>COUNTIF(B20:AF20,"D")</f>
        <v/>
      </c>
      <c r="AN20" s="14">
        <f>IF(AI20&gt;3,"Revisar: más de 3 faltas","")</f>
        <v/>
      </c>
    </row>
    <row r="21">
      <c r="A21" s="11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3">
        <f>COUNTIF(B21:AF21,"A")+COUNTIF(B21:AF21,"S")</f>
        <v/>
      </c>
      <c r="AH21" s="13">
        <f>COUNTIF(B21:AF21,"R")</f>
        <v/>
      </c>
      <c r="AI21" s="13">
        <f>COUNTIF(B21:AF21,"F")</f>
        <v/>
      </c>
      <c r="AJ21" s="13">
        <f>COUNTIF(B21:AF21,"J")</f>
        <v/>
      </c>
      <c r="AK21" s="13">
        <f>COUNTIF(B21:AF21,"V")</f>
        <v/>
      </c>
      <c r="AL21" s="13">
        <f>COUNTIF(B21:AF21,"I")</f>
        <v/>
      </c>
      <c r="AM21" s="13">
        <f>COUNTIF(B21:AF21,"D")</f>
        <v/>
      </c>
      <c r="AN21" s="14">
        <f>IF(AI21&gt;3,"Revisar: más de 3 faltas","")</f>
        <v/>
      </c>
    </row>
    <row r="22">
      <c r="A22" s="11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3">
        <f>COUNTIF(B22:AF22,"A")+COUNTIF(B22:AF22,"S")</f>
        <v/>
      </c>
      <c r="AH22" s="13">
        <f>COUNTIF(B22:AF22,"R")</f>
        <v/>
      </c>
      <c r="AI22" s="13">
        <f>COUNTIF(B22:AF22,"F")</f>
        <v/>
      </c>
      <c r="AJ22" s="13">
        <f>COUNTIF(B22:AF22,"J")</f>
        <v/>
      </c>
      <c r="AK22" s="13">
        <f>COUNTIF(B22:AF22,"V")</f>
        <v/>
      </c>
      <c r="AL22" s="13">
        <f>COUNTIF(B22:AF22,"I")</f>
        <v/>
      </c>
      <c r="AM22" s="13">
        <f>COUNTIF(B22:AF22,"D")</f>
        <v/>
      </c>
      <c r="AN22" s="14">
        <f>IF(AI22&gt;3,"Revisar: más de 3 faltas","")</f>
        <v/>
      </c>
    </row>
    <row r="23">
      <c r="A23" s="11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3">
        <f>COUNTIF(B23:AF23,"A")+COUNTIF(B23:AF23,"S")</f>
        <v/>
      </c>
      <c r="AH23" s="13">
        <f>COUNTIF(B23:AF23,"R")</f>
        <v/>
      </c>
      <c r="AI23" s="13">
        <f>COUNTIF(B23:AF23,"F")</f>
        <v/>
      </c>
      <c r="AJ23" s="13">
        <f>COUNTIF(B23:AF23,"J")</f>
        <v/>
      </c>
      <c r="AK23" s="13">
        <f>COUNTIF(B23:AF23,"V")</f>
        <v/>
      </c>
      <c r="AL23" s="13">
        <f>COUNTIF(B23:AF23,"I")</f>
        <v/>
      </c>
      <c r="AM23" s="13">
        <f>COUNTIF(B23:AF23,"D")</f>
        <v/>
      </c>
      <c r="AN23" s="14">
        <f>IF(AI23&gt;3,"Revisar: más de 3 faltas","")</f>
        <v/>
      </c>
    </row>
    <row r="24">
      <c r="A24" s="11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3">
        <f>COUNTIF(B24:AF24,"A")+COUNTIF(B24:AF24,"S")</f>
        <v/>
      </c>
      <c r="AH24" s="13">
        <f>COUNTIF(B24:AF24,"R")</f>
        <v/>
      </c>
      <c r="AI24" s="13">
        <f>COUNTIF(B24:AF24,"F")</f>
        <v/>
      </c>
      <c r="AJ24" s="13">
        <f>COUNTIF(B24:AF24,"J")</f>
        <v/>
      </c>
      <c r="AK24" s="13">
        <f>COUNTIF(B24:AF24,"V")</f>
        <v/>
      </c>
      <c r="AL24" s="13">
        <f>COUNTIF(B24:AF24,"I")</f>
        <v/>
      </c>
      <c r="AM24" s="13">
        <f>COUNTIF(B24:AF24,"D")</f>
        <v/>
      </c>
      <c r="AN24" s="14">
        <f>IF(AI24&gt;3,"Revisar: más de 3 faltas","")</f>
        <v/>
      </c>
    </row>
    <row r="25">
      <c r="A25" s="11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3">
        <f>COUNTIF(B25:AF25,"A")+COUNTIF(B25:AF25,"S")</f>
        <v/>
      </c>
      <c r="AH25" s="13">
        <f>COUNTIF(B25:AF25,"R")</f>
        <v/>
      </c>
      <c r="AI25" s="13">
        <f>COUNTIF(B25:AF25,"F")</f>
        <v/>
      </c>
      <c r="AJ25" s="13">
        <f>COUNTIF(B25:AF25,"J")</f>
        <v/>
      </c>
      <c r="AK25" s="13">
        <f>COUNTIF(B25:AF25,"V")</f>
        <v/>
      </c>
      <c r="AL25" s="13">
        <f>COUNTIF(B25:AF25,"I")</f>
        <v/>
      </c>
      <c r="AM25" s="13">
        <f>COUNTIF(B25:AF25,"D")</f>
        <v/>
      </c>
      <c r="AN25" s="14">
        <f>IF(AI25&gt;3,"Revisar: más de 3 faltas","")</f>
        <v/>
      </c>
    </row>
    <row r="26">
      <c r="A26" s="11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3">
        <f>COUNTIF(B26:AF26,"A")+COUNTIF(B26:AF26,"S")</f>
        <v/>
      </c>
      <c r="AH26" s="13">
        <f>COUNTIF(B26:AF26,"R")</f>
        <v/>
      </c>
      <c r="AI26" s="13">
        <f>COUNTIF(B26:AF26,"F")</f>
        <v/>
      </c>
      <c r="AJ26" s="13">
        <f>COUNTIF(B26:AF26,"J")</f>
        <v/>
      </c>
      <c r="AK26" s="13">
        <f>COUNTIF(B26:AF26,"V")</f>
        <v/>
      </c>
      <c r="AL26" s="13">
        <f>COUNTIF(B26:AF26,"I")</f>
        <v/>
      </c>
      <c r="AM26" s="13">
        <f>COUNTIF(B26:AF26,"D")</f>
        <v/>
      </c>
      <c r="AN26" s="14">
        <f>IF(AI26&gt;3,"Revisar: más de 3 faltas","")</f>
        <v/>
      </c>
    </row>
    <row r="27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3">
        <f>COUNTIF(B27:AF27,"A")+COUNTIF(B27:AF27,"S")</f>
        <v/>
      </c>
      <c r="AH27" s="13">
        <f>COUNTIF(B27:AF27,"R")</f>
        <v/>
      </c>
      <c r="AI27" s="13">
        <f>COUNTIF(B27:AF27,"F")</f>
        <v/>
      </c>
      <c r="AJ27" s="13">
        <f>COUNTIF(B27:AF27,"J")</f>
        <v/>
      </c>
      <c r="AK27" s="13">
        <f>COUNTIF(B27:AF27,"V")</f>
        <v/>
      </c>
      <c r="AL27" s="13">
        <f>COUNTIF(B27:AF27,"I")</f>
        <v/>
      </c>
      <c r="AM27" s="13">
        <f>COUNTIF(B27:AF27,"D")</f>
        <v/>
      </c>
      <c r="AN27" s="14">
        <f>IF(AI27&gt;3,"Revisar: más de 3 faltas","")</f>
        <v/>
      </c>
    </row>
    <row r="28">
      <c r="A28" s="11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3">
        <f>COUNTIF(B28:AF28,"A")+COUNTIF(B28:AF28,"S")</f>
        <v/>
      </c>
      <c r="AH28" s="13">
        <f>COUNTIF(B28:AF28,"R")</f>
        <v/>
      </c>
      <c r="AI28" s="13">
        <f>COUNTIF(B28:AF28,"F")</f>
        <v/>
      </c>
      <c r="AJ28" s="13">
        <f>COUNTIF(B28:AF28,"J")</f>
        <v/>
      </c>
      <c r="AK28" s="13">
        <f>COUNTIF(B28:AF28,"V")</f>
        <v/>
      </c>
      <c r="AL28" s="13">
        <f>COUNTIF(B28:AF28,"I")</f>
        <v/>
      </c>
      <c r="AM28" s="13">
        <f>COUNTIF(B28:AF28,"D")</f>
        <v/>
      </c>
      <c r="AN28" s="14">
        <f>IF(AI28&gt;3,"Revisar: más de 3 faltas","")</f>
        <v/>
      </c>
    </row>
    <row r="29">
      <c r="A29" s="11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3">
        <f>COUNTIF(B29:AF29,"A")+COUNTIF(B29:AF29,"S")</f>
        <v/>
      </c>
      <c r="AH29" s="13">
        <f>COUNTIF(B29:AF29,"R")</f>
        <v/>
      </c>
      <c r="AI29" s="13">
        <f>COUNTIF(B29:AF29,"F")</f>
        <v/>
      </c>
      <c r="AJ29" s="13">
        <f>COUNTIF(B29:AF29,"J")</f>
        <v/>
      </c>
      <c r="AK29" s="13">
        <f>COUNTIF(B29:AF29,"V")</f>
        <v/>
      </c>
      <c r="AL29" s="13">
        <f>COUNTIF(B29:AF29,"I")</f>
        <v/>
      </c>
      <c r="AM29" s="13">
        <f>COUNTIF(B29:AF29,"D")</f>
        <v/>
      </c>
      <c r="AN29" s="14">
        <f>IF(AI29&gt;3,"Revisar: más de 3 faltas","")</f>
        <v/>
      </c>
    </row>
    <row r="30">
      <c r="A30" s="11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3">
        <f>COUNTIF(B30:AF30,"A")+COUNTIF(B30:AF30,"S")</f>
        <v/>
      </c>
      <c r="AH30" s="13">
        <f>COUNTIF(B30:AF30,"R")</f>
        <v/>
      </c>
      <c r="AI30" s="13">
        <f>COUNTIF(B30:AF30,"F")</f>
        <v/>
      </c>
      <c r="AJ30" s="13">
        <f>COUNTIF(B30:AF30,"J")</f>
        <v/>
      </c>
      <c r="AK30" s="13">
        <f>COUNTIF(B30:AF30,"V")</f>
        <v/>
      </c>
      <c r="AL30" s="13">
        <f>COUNTIF(B30:AF30,"I")</f>
        <v/>
      </c>
      <c r="AM30" s="13">
        <f>COUNTIF(B30:AF30,"D")</f>
        <v/>
      </c>
      <c r="AN30" s="14">
        <f>IF(AI30&gt;3,"Revisar: más de 3 faltas","")</f>
        <v/>
      </c>
    </row>
    <row r="31">
      <c r="A31" s="11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3">
        <f>COUNTIF(B31:AF31,"A")+COUNTIF(B31:AF31,"S")</f>
        <v/>
      </c>
      <c r="AH31" s="13">
        <f>COUNTIF(B31:AF31,"R")</f>
        <v/>
      </c>
      <c r="AI31" s="13">
        <f>COUNTIF(B31:AF31,"F")</f>
        <v/>
      </c>
      <c r="AJ31" s="13">
        <f>COUNTIF(B31:AF31,"J")</f>
        <v/>
      </c>
      <c r="AK31" s="13">
        <f>COUNTIF(B31:AF31,"V")</f>
        <v/>
      </c>
      <c r="AL31" s="13">
        <f>COUNTIF(B31:AF31,"I")</f>
        <v/>
      </c>
      <c r="AM31" s="13">
        <f>COUNTIF(B31:AF31,"D")</f>
        <v/>
      </c>
      <c r="AN31" s="14">
        <f>IF(AI31&gt;3,"Revisar: más de 3 faltas","")</f>
        <v/>
      </c>
    </row>
    <row r="32">
      <c r="A32" s="11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3">
        <f>COUNTIF(B32:AF32,"A")+COUNTIF(B32:AF32,"S")</f>
        <v/>
      </c>
      <c r="AH32" s="13">
        <f>COUNTIF(B32:AF32,"R")</f>
        <v/>
      </c>
      <c r="AI32" s="13">
        <f>COUNTIF(B32:AF32,"F")</f>
        <v/>
      </c>
      <c r="AJ32" s="13">
        <f>COUNTIF(B32:AF32,"J")</f>
        <v/>
      </c>
      <c r="AK32" s="13">
        <f>COUNTIF(B32:AF32,"V")</f>
        <v/>
      </c>
      <c r="AL32" s="13">
        <f>COUNTIF(B32:AF32,"I")</f>
        <v/>
      </c>
      <c r="AM32" s="13">
        <f>COUNTIF(B32:AF32,"D")</f>
        <v/>
      </c>
      <c r="AN32" s="14">
        <f>IF(AI32&gt;3,"Revisar: más de 3 faltas","")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3">
        <f>COUNTIF(B33:AF33,"A")+COUNTIF(B33:AF33,"S")</f>
        <v/>
      </c>
      <c r="AH33" s="13">
        <f>COUNTIF(B33:AF33,"R")</f>
        <v/>
      </c>
      <c r="AI33" s="13">
        <f>COUNTIF(B33:AF33,"F")</f>
        <v/>
      </c>
      <c r="AJ33" s="13">
        <f>COUNTIF(B33:AF33,"J")</f>
        <v/>
      </c>
      <c r="AK33" s="13">
        <f>COUNTIF(B33:AF33,"V")</f>
        <v/>
      </c>
      <c r="AL33" s="13">
        <f>COUNTIF(B33:AF33,"I")</f>
        <v/>
      </c>
      <c r="AM33" s="13">
        <f>COUNTIF(B33:AF33,"D")</f>
        <v/>
      </c>
      <c r="AN33" s="14">
        <f>IF(AI33&gt;3,"Revisar: más de 3 faltas","")</f>
        <v/>
      </c>
    </row>
    <row r="34">
      <c r="A34" s="11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3">
        <f>COUNTIF(B34:AF34,"A")+COUNTIF(B34:AF34,"S")</f>
        <v/>
      </c>
      <c r="AH34" s="13">
        <f>COUNTIF(B34:AF34,"R")</f>
        <v/>
      </c>
      <c r="AI34" s="13">
        <f>COUNTIF(B34:AF34,"F")</f>
        <v/>
      </c>
      <c r="AJ34" s="13">
        <f>COUNTIF(B34:AF34,"J")</f>
        <v/>
      </c>
      <c r="AK34" s="13">
        <f>COUNTIF(B34:AF34,"V")</f>
        <v/>
      </c>
      <c r="AL34" s="13">
        <f>COUNTIF(B34:AF34,"I")</f>
        <v/>
      </c>
      <c r="AM34" s="13">
        <f>COUNTIF(B34:AF34,"D")</f>
        <v/>
      </c>
      <c r="AN34" s="14">
        <f>IF(AI34&gt;3,"Revisar: más de 3 faltas","")</f>
        <v/>
      </c>
    </row>
    <row r="35">
      <c r="A35" s="11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3">
        <f>COUNTIF(B35:AF35,"A")+COUNTIF(B35:AF35,"S")</f>
        <v/>
      </c>
      <c r="AH35" s="13">
        <f>COUNTIF(B35:AF35,"R")</f>
        <v/>
      </c>
      <c r="AI35" s="13">
        <f>COUNTIF(B35:AF35,"F")</f>
        <v/>
      </c>
      <c r="AJ35" s="13">
        <f>COUNTIF(B35:AF35,"J")</f>
        <v/>
      </c>
      <c r="AK35" s="13">
        <f>COUNTIF(B35:AF35,"V")</f>
        <v/>
      </c>
      <c r="AL35" s="13">
        <f>COUNTIF(B35:AF35,"I")</f>
        <v/>
      </c>
      <c r="AM35" s="13">
        <f>COUNTIF(B35:AF35,"D")</f>
        <v/>
      </c>
      <c r="AN35" s="14">
        <f>IF(AI35&gt;3,"Revisar: más de 3 faltas","")</f>
        <v/>
      </c>
    </row>
    <row r="37">
      <c r="A37" s="15" t="inlineStr">
        <is>
          <t>Claves: A asistió · R retardo · F falta · J falta justificada o con permiso · V vacaciones · I incapacidad · D descanso · S suplencia</t>
        </is>
      </c>
    </row>
    <row r="38">
      <c r="A38" s="15" t="inlineStr">
        <is>
          <t>Plantilla de ChecaDía · checadia.com/recursos/lista-de-asistencia-de-personal · Ayuda práctica, no es asesoría legal.</t>
        </is>
      </c>
    </row>
  </sheetData>
  <conditionalFormatting sqref="B6:AF35">
    <cfRule type="cellIs" priority="1" operator="equal" dxfId="0">
      <formula>"A"</formula>
    </cfRule>
    <cfRule type="cellIs" priority="2" operator="equal" dxfId="1">
      <formula>"R"</formula>
    </cfRule>
    <cfRule type="cellIs" priority="3" operator="equal" dxfId="2">
      <formula>"F"</formula>
    </cfRule>
    <cfRule type="cellIs" priority="4" operator="equal" dxfId="3">
      <formula>"J"</formula>
    </cfRule>
    <cfRule type="cellIs" priority="5" operator="equal" dxfId="4">
      <formula>"V"</formula>
    </cfRule>
    <cfRule type="cellIs" priority="6" operator="equal" dxfId="5">
      <formula>"I"</formula>
    </cfRule>
    <cfRule type="cellIs" priority="7" operator="equal" dxfId="6">
      <formula>"D"</formula>
    </cfRule>
    <cfRule type="cellIs" priority="8" operator="equal" dxfId="7">
      <formula>"S"</formula>
    </cfRule>
    <cfRule type="expression" priority="10" dxfId="8">
      <formula>B$4=""</formula>
    </cfRule>
  </conditionalFormatting>
  <conditionalFormatting sqref="B4:AF5">
    <cfRule type="expression" priority="9" dxfId="9">
      <formula>B$4=""</formula>
    </cfRule>
  </conditionalFormatting>
  <conditionalFormatting sqref="AN6:AN35">
    <cfRule type="expression" priority="11" dxfId="10">
      <formula>AN6&lt;&gt;""</formula>
    </cfRule>
  </conditionalFormatting>
  <dataValidations count="2">
    <dataValidation sqref="F2" showDropDown="0" showInputMessage="0" showErrorMessage="0" allowBlank="0" type="whole" operator="between">
      <formula1>1</formula1>
      <formula2>12</formula2>
    </dataValidation>
    <dataValidation sqref="B6:AF35" showDropDown="0" showInputMessage="0" showErrorMessage="1" allowBlank="1" errorTitle="Clave" error="Elige A, R, F, J, V, I, D o S." type="list">
      <formula1>"A,R,F,J,V,I,D,S"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2026-10-28T12:36:40Z</dcterms:created>
  <dcterms:modified xmlns:dcterms="http://purl.org/dc/terms/" xmlns:xsi="http://www.w3.org/2001/XMLSchema-instance" xsi:type="dcterms:W3CDTF">2026-10-28T12:36:40Z</dcterms:modified>
</cp:coreProperties>
</file>